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akob\OneDrive\Desktop\"/>
    </mc:Choice>
  </mc:AlternateContent>
  <bookViews>
    <workbookView xWindow="0" yWindow="0" windowWidth="19200" windowHeight="6350" tabRatio="500" activeTab="1"/>
  </bookViews>
  <sheets>
    <sheet name="კალკულატორი" sheetId="1" r:id="rId1"/>
    <sheet name="უწყისი" sheetId="2" r:id="rId2"/>
    <sheet name="განაკვეთები" sheetId="3" r:id="rId3"/>
  </sheets>
  <definedNames>
    <definedName name="MODE_BRUTO">განაკვეთები!$B$10</definedName>
    <definedName name="MODE_BUDGET">განაკვეთები!$B$12</definedName>
    <definedName name="MODE_NETO">განაკვეთები!$B$11</definedName>
    <definedName name="MODES">განაკვეთები!$B$10:$B$12</definedName>
    <definedName name="PENS_DAM">განაკვეთები!$C$5</definedName>
    <definedName name="PENS_DAS">განაკვეთები!$C$4</definedName>
    <definedName name="SHEM">განაკვეთები!$C$6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30" i="2" l="1"/>
  <c r="O30" i="2"/>
  <c r="N30" i="2"/>
  <c r="M30" i="2"/>
  <c r="L30" i="2"/>
  <c r="K30" i="2"/>
  <c r="J30" i="2"/>
  <c r="I30" i="2"/>
  <c r="H30" i="2"/>
  <c r="P29" i="2"/>
  <c r="O29" i="2"/>
  <c r="N29" i="2"/>
  <c r="M29" i="2"/>
  <c r="L29" i="2"/>
  <c r="K29" i="2"/>
  <c r="J29" i="2"/>
  <c r="I29" i="2"/>
  <c r="H29" i="2"/>
  <c r="P28" i="2"/>
  <c r="O28" i="2"/>
  <c r="N28" i="2"/>
  <c r="M28" i="2"/>
  <c r="L28" i="2"/>
  <c r="K28" i="2"/>
  <c r="J28" i="2"/>
  <c r="I28" i="2"/>
  <c r="H28" i="2"/>
  <c r="P27" i="2"/>
  <c r="O27" i="2"/>
  <c r="N27" i="2"/>
  <c r="M27" i="2"/>
  <c r="L27" i="2"/>
  <c r="K27" i="2"/>
  <c r="J27" i="2"/>
  <c r="I27" i="2"/>
  <c r="H27" i="2"/>
  <c r="P26" i="2"/>
  <c r="O26" i="2"/>
  <c r="N26" i="2"/>
  <c r="M26" i="2"/>
  <c r="L26" i="2"/>
  <c r="K26" i="2"/>
  <c r="J26" i="2"/>
  <c r="I26" i="2"/>
  <c r="H26" i="2"/>
  <c r="P25" i="2"/>
  <c r="O25" i="2"/>
  <c r="N25" i="2"/>
  <c r="M25" i="2"/>
  <c r="L25" i="2"/>
  <c r="K25" i="2"/>
  <c r="J25" i="2"/>
  <c r="I25" i="2"/>
  <c r="H25" i="2"/>
  <c r="P24" i="2"/>
  <c r="O24" i="2"/>
  <c r="N24" i="2"/>
  <c r="M24" i="2"/>
  <c r="L24" i="2"/>
  <c r="K24" i="2"/>
  <c r="J24" i="2"/>
  <c r="I24" i="2"/>
  <c r="H24" i="2"/>
  <c r="P23" i="2"/>
  <c r="O23" i="2"/>
  <c r="N23" i="2"/>
  <c r="M23" i="2"/>
  <c r="L23" i="2"/>
  <c r="K23" i="2"/>
  <c r="J23" i="2"/>
  <c r="I23" i="2"/>
  <c r="H23" i="2"/>
  <c r="P22" i="2"/>
  <c r="O22" i="2"/>
  <c r="N22" i="2"/>
  <c r="M22" i="2"/>
  <c r="L22" i="2"/>
  <c r="K22" i="2"/>
  <c r="J22" i="2"/>
  <c r="I22" i="2"/>
  <c r="H22" i="2"/>
  <c r="P21" i="2"/>
  <c r="O21" i="2"/>
  <c r="N21" i="2"/>
  <c r="M21" i="2"/>
  <c r="L21" i="2"/>
  <c r="K21" i="2"/>
  <c r="J21" i="2"/>
  <c r="I21" i="2"/>
  <c r="H21" i="2"/>
  <c r="P20" i="2"/>
  <c r="O20" i="2"/>
  <c r="N20" i="2"/>
  <c r="M20" i="2"/>
  <c r="L20" i="2"/>
  <c r="K20" i="2"/>
  <c r="J20" i="2"/>
  <c r="I20" i="2"/>
  <c r="H20" i="2"/>
  <c r="P19" i="2"/>
  <c r="O19" i="2"/>
  <c r="N19" i="2"/>
  <c r="M19" i="2"/>
  <c r="L19" i="2"/>
  <c r="K19" i="2"/>
  <c r="J19" i="2"/>
  <c r="I19" i="2"/>
  <c r="H19" i="2"/>
  <c r="P18" i="2"/>
  <c r="O18" i="2"/>
  <c r="N18" i="2"/>
  <c r="M18" i="2"/>
  <c r="L18" i="2"/>
  <c r="K18" i="2"/>
  <c r="J18" i="2"/>
  <c r="I18" i="2"/>
  <c r="H18" i="2"/>
  <c r="P17" i="2"/>
  <c r="O17" i="2"/>
  <c r="N17" i="2"/>
  <c r="M17" i="2"/>
  <c r="L17" i="2"/>
  <c r="K17" i="2"/>
  <c r="J17" i="2"/>
  <c r="I17" i="2"/>
  <c r="H17" i="2"/>
  <c r="P16" i="2"/>
  <c r="O16" i="2"/>
  <c r="N16" i="2"/>
  <c r="M16" i="2"/>
  <c r="L16" i="2"/>
  <c r="K16" i="2"/>
  <c r="J16" i="2"/>
  <c r="I16" i="2"/>
  <c r="H16" i="2"/>
  <c r="P15" i="2"/>
  <c r="O15" i="2"/>
  <c r="N15" i="2"/>
  <c r="M15" i="2"/>
  <c r="L15" i="2"/>
  <c r="K15" i="2"/>
  <c r="J15" i="2"/>
  <c r="I15" i="2"/>
  <c r="H15" i="2"/>
  <c r="P14" i="2"/>
  <c r="O14" i="2"/>
  <c r="N14" i="2"/>
  <c r="M14" i="2"/>
  <c r="L14" i="2"/>
  <c r="K14" i="2"/>
  <c r="J14" i="2"/>
  <c r="I14" i="2"/>
  <c r="H14" i="2"/>
  <c r="P13" i="2"/>
  <c r="O13" i="2"/>
  <c r="N13" i="2"/>
  <c r="M13" i="2"/>
  <c r="L13" i="2"/>
  <c r="K13" i="2"/>
  <c r="J13" i="2"/>
  <c r="I13" i="2"/>
  <c r="H13" i="2"/>
  <c r="P12" i="2"/>
  <c r="O12" i="2"/>
  <c r="N12" i="2"/>
  <c r="M12" i="2"/>
  <c r="L12" i="2"/>
  <c r="K12" i="2"/>
  <c r="J12" i="2"/>
  <c r="I12" i="2"/>
  <c r="H12" i="2"/>
  <c r="P11" i="2"/>
  <c r="O11" i="2"/>
  <c r="N11" i="2"/>
  <c r="M11" i="2"/>
  <c r="L11" i="2"/>
  <c r="K11" i="2"/>
  <c r="J11" i="2"/>
  <c r="I11" i="2"/>
  <c r="H11" i="2"/>
  <c r="P10" i="2"/>
  <c r="O10" i="2"/>
  <c r="N10" i="2"/>
  <c r="M10" i="2"/>
  <c r="L10" i="2"/>
  <c r="K10" i="2"/>
  <c r="J10" i="2"/>
  <c r="I10" i="2"/>
  <c r="H10" i="2"/>
  <c r="P9" i="2"/>
  <c r="O9" i="2"/>
  <c r="N9" i="2"/>
  <c r="M9" i="2"/>
  <c r="L9" i="2"/>
  <c r="K9" i="2"/>
  <c r="J9" i="2"/>
  <c r="I9" i="2"/>
  <c r="H9" i="2"/>
  <c r="M8" i="2"/>
  <c r="N8" i="2" s="1"/>
  <c r="I8" i="2"/>
  <c r="P8" i="2" s="1"/>
  <c r="H8" i="2"/>
  <c r="J8" i="2" s="1"/>
  <c r="M7" i="2"/>
  <c r="H7" i="2"/>
  <c r="H6" i="2"/>
  <c r="C10" i="1"/>
  <c r="K8" i="2" l="1"/>
  <c r="O8" i="2" s="1"/>
  <c r="N7" i="2"/>
  <c r="I6" i="2"/>
  <c r="M6" i="2"/>
  <c r="M31" i="2" s="1"/>
  <c r="F37" i="2" s="1"/>
  <c r="H31" i="2"/>
  <c r="F36" i="2" s="1"/>
  <c r="I7" i="2"/>
  <c r="P7" i="2" s="1"/>
  <c r="C11" i="1"/>
  <c r="C20" i="1" s="1"/>
  <c r="C15" i="1"/>
  <c r="C16" i="1" s="1"/>
  <c r="N6" i="2" l="1"/>
  <c r="N31" i="2" s="1"/>
  <c r="P6" i="2"/>
  <c r="P31" i="2" s="1"/>
  <c r="I31" i="2"/>
  <c r="C12" i="1"/>
  <c r="J7" i="2"/>
  <c r="J6" i="2"/>
  <c r="L8" i="2"/>
  <c r="K6" i="2" l="1"/>
  <c r="J31" i="2"/>
  <c r="K7" i="2"/>
  <c r="O7" i="2" s="1"/>
  <c r="L7" i="2"/>
  <c r="C13" i="1"/>
  <c r="C19" i="1" s="1"/>
  <c r="C14" i="1"/>
  <c r="C22" i="1" s="1"/>
  <c r="F42" i="2"/>
  <c r="F39" i="2"/>
  <c r="K31" i="2" l="1"/>
  <c r="O6" i="2"/>
  <c r="O31" i="2" s="1"/>
  <c r="L6" i="2"/>
  <c r="L31" i="2" s="1"/>
  <c r="F40" i="2" s="1"/>
  <c r="F41" i="2" l="1"/>
  <c r="F38" i="2"/>
</calcChain>
</file>

<file path=xl/sharedStrings.xml><?xml version="1.0" encoding="utf-8"?>
<sst xmlns="http://schemas.openxmlformats.org/spreadsheetml/2006/main" count="131" uniqueCount="72">
  <si>
    <t>ბუღალტრული მომსახურება, აუდიტი, კონსულტაცია  •  ტელ: 599 24 86 02</t>
  </si>
  <si>
    <t>ხელფასის კალკულატორი</t>
  </si>
  <si>
    <t>შეავსეთ მხოლოდ მწვანე უჯრები — დანარჩენი ავტომატურად ითვლება.</t>
  </si>
  <si>
    <t>რისგან ვითვლით?</t>
  </si>
  <si>
    <t>დარიცხული ხელფასიდან (ბრუტო)</t>
  </si>
  <si>
    <t>თანხა (₾)</t>
  </si>
  <si>
    <t>არის საპენსიო სქემაში? (კი / არა)</t>
  </si>
  <si>
    <t>კი</t>
  </si>
  <si>
    <t>შედეგი</t>
  </si>
  <si>
    <t>₾</t>
  </si>
  <si>
    <t>როგორ ითვლება</t>
  </si>
  <si>
    <t>დარიცხული ხელფასი (ბრუტო) — სახელფასო ხარჯი</t>
  </si>
  <si>
    <t>ნეტო ÷ 0.784  ან  ბიუჯეტი ÷ 1.02  (საპენსიოთი)</t>
  </si>
  <si>
    <t>დასაქმებულის საპენსიო (2%)</t>
  </si>
  <si>
    <t>ბრუტო × 2%</t>
  </si>
  <si>
    <t>დასაბეგრი თანხა</t>
  </si>
  <si>
    <t>ბრუტო − დასაქმებულის საპენსიო</t>
  </si>
  <si>
    <t>საშემოსავლო გადასახადი (20%)</t>
  </si>
  <si>
    <t>დასაბეგრი × 20%</t>
  </si>
  <si>
    <t>ხელზე ასაღები (ნეტო)</t>
  </si>
  <si>
    <t>დასაბეგრი − საშემოსავლო</t>
  </si>
  <si>
    <t>დამსაქმებლის საპენსიო (2%) — ფირმის ხარჯი</t>
  </si>
  <si>
    <t>მთლიანი სახელფასო ბიუჯეტი</t>
  </si>
  <si>
    <t>ბრუტო + დამსაქმებლის საპენსიო</t>
  </si>
  <si>
    <t>დეკლარაცია — ბიუჯეტში გადასახდელი (ცალ-ცალკე)</t>
  </si>
  <si>
    <t>საშემოსავლო გადასახადი</t>
  </si>
  <si>
    <t>გადაიხდება ცალკე — ანგ. 3320</t>
  </si>
  <si>
    <t>საპენსიო შენატანი (2% + 2%)</t>
  </si>
  <si>
    <t>გადაიხდება ცალკე — ანგ. 3370</t>
  </si>
  <si>
    <t>შემოწმება: ხელზე + საშემოსავლო + ორივე საპენსიო = მთლიანი ბიუჯეტი</t>
  </si>
  <si>
    <t>ნიმუში: 1 000 ₾ ბრუტო → 20 საპენსიო → 196 საშემოსავლო → 784 ხელზე; ფირმა იხდის 1 020-ს; ბიუჯეტში ცალ-ცალკე: საშემოსავლო 196, საპენსიო 40.</t>
  </si>
  <si>
    <t>სახელფასო უწყისი</t>
  </si>
  <si>
    <t>მწვანე სვეტები ივსება (საპენსიო, რისგან ვითვლით, თანხა, თარიღი). თითოეულ თანამშრომელს შეიძლება სხვა რეჟიმი ჰქონდეს.</t>
  </si>
  <si>
    <t>№</t>
  </si>
  <si>
    <t>სახელი გვარი</t>
  </si>
  <si>
    <t>საპენსიო სქემაში? (კი/არა)</t>
  </si>
  <si>
    <t>თარიღი</t>
  </si>
  <si>
    <t>დარიცხული ხელფასი (ბრუტო)</t>
  </si>
  <si>
    <t>დასაქმებულის საპენსიო 2%</t>
  </si>
  <si>
    <t>საშემოსავლო 20%</t>
  </si>
  <si>
    <t>დამსაქმებლის საპენსიო 2%</t>
  </si>
  <si>
    <t>გადასახდელი საშემოსავლო (3320)</t>
  </si>
  <si>
    <t>გადასახდელი საპენსიო 2%+2% (3370)</t>
  </si>
  <si>
    <t>ნიმუში: ანა ბერიძე</t>
  </si>
  <si>
    <t>ნიმუში: ლევან კაპანაძე</t>
  </si>
  <si>
    <t>ხელზე ასაღებიდან (ნეტო)</t>
  </si>
  <si>
    <t>ნიმუში: მარიამ ხუციშვილი</t>
  </si>
  <si>
    <t>არა</t>
  </si>
  <si>
    <t>მთლიანი სახელფასო ბიუჯეტიდან</t>
  </si>
  <si>
    <t>სულ</t>
  </si>
  <si>
    <t>ბუღალტრული ანგარიშები</t>
  </si>
  <si>
    <t>7415 / 3370</t>
  </si>
  <si>
    <t>გატარებები (ავტომატურად, ჯამებიდან)</t>
  </si>
  <si>
    <t>დებეტი</t>
  </si>
  <si>
    <t>კრედიტი</t>
  </si>
  <si>
    <t>ლარი</t>
  </si>
  <si>
    <t>აღწერა</t>
  </si>
  <si>
    <t>ხელფასის ხარჯის დარიცხვა</t>
  </si>
  <si>
    <t>დამსაქმებლის საპენსიოს ხარჯის დარიცხვა</t>
  </si>
  <si>
    <t>საშემოსავლოს დაკავება</t>
  </si>
  <si>
    <t>დასაქმებულის საპენსიოს დაკავება</t>
  </si>
  <si>
    <t>ხელფასის გადახდა დასაქმებულისთვის</t>
  </si>
  <si>
    <t>საშემოსავლო გადასახადის გადახდა</t>
  </si>
  <si>
    <t>საპენსიო შენატანების გადახდა</t>
  </si>
  <si>
    <t>განაკვეთები (შეცვლა მხოლოდ კანონის ცვლილებისას)</t>
  </si>
  <si>
    <t>დასაქმებულის საპენსიო შენატანი</t>
  </si>
  <si>
    <t>იკავება დარიცხული ხელფასიდან</t>
  </si>
  <si>
    <t>დამსაქმებლის საპენსიო შენატანი</t>
  </si>
  <si>
    <t>ფირმის ხარჯი, ემატება ხელფასს</t>
  </si>
  <si>
    <t>იანგარიშება (ხელფასი − დასაქმებულის საპენსიო)-დან</t>
  </si>
  <si>
    <t>გამოთვლის რეჟიმები (ჩამოსაშლელი სიისთვის — არ შეცვალოთ)</t>
  </si>
  <si>
    <t>შენიშვნა: სახელმწიფოს 2%-იანი თანადაფინანსება ფირმას არ ეხება და აქ არ ითვლება. განაკვეთები: საშემოსავლო 20%, საპენსიო 2% + 2% (საქართველოს საგადასახადო კოდექსი, კანონი „დაგროვებითი პენსიის შესახებ“).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</si>
</sst>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color theme="1"/>
      <name val="Calibri"/>
      <family val="2"/>
      <charset val="1"/>
    </font>
    <font>
      <sz val="9"/>
      <color rgb="FF555555"/>
      <name val="Calibri"/>
      <charset val="1"/>
    </font>
    <font>
      <b/>
      <sz val="18"/>
      <color rgb="FF1F4E5A"/>
      <name val="Calibri"/>
      <charset val="1"/>
    </font>
    <font>
      <i/>
      <sz val="10"/>
      <color rgb="FF555555"/>
      <name val="Calibri"/>
      <charset val="1"/>
    </font>
    <font>
      <b/>
      <sz val="11"/>
      <color rgb="FF000000"/>
      <name val="Calibri"/>
      <charset val="1"/>
    </font>
    <font>
      <b/>
      <sz val="12"/>
      <color rgb="FF0000FF"/>
      <name val="Calibri"/>
      <charset val="1"/>
    </font>
    <font>
      <b/>
      <sz val="11"/>
      <color rgb="FFFFFFFF"/>
      <name val="Calibri"/>
      <charset val="1"/>
    </font>
    <font>
      <i/>
      <sz val="9"/>
      <color rgb="FF555555"/>
      <name val="Calibri"/>
      <charset val="1"/>
    </font>
    <font>
      <sz val="11"/>
      <color rgb="FF000000"/>
      <name val="Calibri"/>
      <charset val="1"/>
    </font>
    <font>
      <b/>
      <sz val="9"/>
      <color rgb="FF2E7D32"/>
      <name val="Calibri"/>
      <charset val="1"/>
    </font>
    <font>
      <b/>
      <sz val="16"/>
      <color rgb="FF1F4E5A"/>
      <name val="Calibri"/>
      <charset val="1"/>
    </font>
    <font>
      <b/>
      <sz val="9"/>
      <color rgb="FFFFFFFF"/>
      <name val="Calibri"/>
      <charset val="1"/>
    </font>
    <font>
      <sz val="10"/>
      <color rgb="FF000000"/>
      <name val="Calibri"/>
      <charset val="1"/>
    </font>
    <font>
      <sz val="10"/>
      <color rgb="FF0000FF"/>
      <name val="Calibri"/>
      <charset val="1"/>
    </font>
    <font>
      <b/>
      <sz val="12"/>
      <color rgb="FF1F4E5A"/>
      <name val="Calibri"/>
      <charset val="1"/>
    </font>
    <font>
      <b/>
      <sz val="10"/>
      <color rgb="FFFFFFFF"/>
      <name val="Calibri"/>
      <charset val="1"/>
    </font>
    <font>
      <b/>
      <sz val="13"/>
      <color rgb="FF000000"/>
      <name val="Calibri"/>
      <charset val="1"/>
    </font>
    <font>
      <sz val="11"/>
      <color rgb="FF0000FF"/>
      <name val="Calibri"/>
      <charset val="1"/>
    </font>
    <font>
      <i/>
      <sz val="11"/>
      <color rgb="FF555555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A6B4B8"/>
      </patternFill>
    </fill>
    <fill>
      <patternFill patternType="solid">
        <fgColor rgb="FF1F4E5A"/>
        <bgColor rgb="FF003366"/>
      </patternFill>
    </fill>
    <fill>
      <patternFill patternType="solid">
        <fgColor rgb="FFEAF2F4"/>
        <bgColor rgb="FFFFFFFF"/>
      </patternFill>
    </fill>
    <fill>
      <patternFill patternType="solid">
        <fgColor rgb="FFFFF2CC"/>
        <bgColor rgb="FFEAF2F4"/>
      </patternFill>
    </fill>
    <fill>
      <patternFill patternType="solid">
        <fgColor rgb="FFD9E1E4"/>
        <bgColor rgb="FFEAF2F4"/>
      </patternFill>
    </fill>
  </fills>
  <borders count="2">
    <border>
      <left/>
      <right/>
      <top/>
      <bottom/>
      <diagonal/>
    </border>
    <border>
      <left style="thin">
        <color rgb="FFA6B4B8"/>
      </left>
      <right style="thin">
        <color rgb="FFA6B4B8"/>
      </right>
      <top style="thin">
        <color rgb="FFA6B4B8"/>
      </top>
      <bottom style="thin">
        <color rgb="FFA6B4B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5" fillId="2" borderId="1" xfId="0" applyFont="1" applyFill="1" applyBorder="1" applyAlignment="1" applyProtection="1">
      <alignment horizontal="left" indent="1"/>
      <protection locked="0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/>
    <xf numFmtId="0" fontId="4" fillId="4" borderId="1" xfId="0" applyFont="1" applyFill="1" applyBorder="1"/>
    <xf numFmtId="4" fontId="4" fillId="4" borderId="1" xfId="0" applyNumberFormat="1" applyFont="1" applyFill="1" applyBorder="1"/>
    <xf numFmtId="0" fontId="7" fillId="4" borderId="1" xfId="0" applyFont="1" applyFill="1" applyBorder="1"/>
    <xf numFmtId="0" fontId="8" fillId="0" borderId="1" xfId="0" applyFont="1" applyBorder="1"/>
    <xf numFmtId="4" fontId="8" fillId="0" borderId="1" xfId="0" applyNumberFormat="1" applyFont="1" applyBorder="1"/>
    <xf numFmtId="0" fontId="7" fillId="0" borderId="1" xfId="0" applyFont="1" applyBorder="1"/>
    <xf numFmtId="0" fontId="4" fillId="5" borderId="1" xfId="0" applyFont="1" applyFill="1" applyBorder="1"/>
    <xf numFmtId="4" fontId="4" fillId="5" borderId="1" xfId="0" applyNumberFormat="1" applyFont="1" applyFill="1" applyBorder="1"/>
    <xf numFmtId="0" fontId="7" fillId="5" borderId="1" xfId="0" applyFont="1" applyFill="1" applyBorder="1"/>
    <xf numFmtId="0" fontId="9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Protection="1">
      <protection locked="0"/>
    </xf>
    <xf numFmtId="0" fontId="13" fillId="2" borderId="1" xfId="0" applyFont="1" applyFill="1" applyBorder="1" applyProtection="1">
      <protection locked="0"/>
    </xf>
    <xf numFmtId="4" fontId="13" fillId="2" borderId="1" xfId="0" applyNumberFormat="1" applyFont="1" applyFill="1" applyBorder="1" applyProtection="1">
      <protection locked="0"/>
    </xf>
    <xf numFmtId="164" fontId="13" fillId="2" borderId="1" xfId="0" applyNumberFormat="1" applyFont="1" applyFill="1" applyBorder="1" applyProtection="1">
      <protection locked="0"/>
    </xf>
    <xf numFmtId="4" fontId="12" fillId="0" borderId="1" xfId="0" applyNumberFormat="1" applyFont="1" applyBorder="1"/>
    <xf numFmtId="4" fontId="12" fillId="5" borderId="1" xfId="0" applyNumberFormat="1" applyFont="1" applyFill="1" applyBorder="1"/>
    <xf numFmtId="0" fontId="0" fillId="6" borderId="1" xfId="0" applyFill="1" applyBorder="1"/>
    <xf numFmtId="0" fontId="4" fillId="6" borderId="1" xfId="0" applyFont="1" applyFill="1" applyBorder="1"/>
    <xf numFmtId="4" fontId="4" fillId="6" borderId="1" xfId="0" applyNumberFormat="1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14" fillId="0" borderId="0" xfId="0" applyFont="1"/>
    <xf numFmtId="0" fontId="15" fillId="3" borderId="1" xfId="0" applyFont="1" applyFill="1" applyBorder="1"/>
    <xf numFmtId="0" fontId="15" fillId="3" borderId="0" xfId="0" applyFont="1" applyFill="1"/>
    <xf numFmtId="0" fontId="12" fillId="0" borderId="1" xfId="0" applyFont="1" applyBorder="1"/>
    <xf numFmtId="0" fontId="16" fillId="0" borderId="0" xfId="0" applyFont="1"/>
    <xf numFmtId="0" fontId="8" fillId="0" borderId="0" xfId="0" applyFont="1"/>
    <xf numFmtId="9" fontId="17" fillId="2" borderId="1" xfId="0" applyNumberFormat="1" applyFont="1" applyFill="1" applyBorder="1" applyProtection="1">
      <protection locked="0"/>
    </xf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B4B8"/>
      <rgbColor rgb="FF808080"/>
      <rgbColor rgb="FF9999FF"/>
      <rgbColor rgb="FF993366"/>
      <rgbColor rgb="FFFFF2CC"/>
      <rgbColor rgb="FFEAF2F4"/>
      <rgbColor rgb="FF660066"/>
      <rgbColor rgb="FFFF8080"/>
      <rgbColor rgb="FF0066CC"/>
      <rgbColor rgb="FFD9E1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555555"/>
      <rgbColor rgb="FF969696"/>
      <rgbColor rgb="FF003366"/>
      <rgbColor rgb="FF2E7D32"/>
      <rgbColor rgb="FF003300"/>
      <rgbColor rgb="FF333300"/>
      <rgbColor rgb="FF993300"/>
      <rgbColor rgb="FF993366"/>
      <rgbColor rgb="FF333399"/>
      <rgbColor rgb="FF1F4E5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topLeftCell="A6" zoomScaleNormal="100" workbookViewId="0">
      <selection activeCell="C7" sqref="C7"/>
    </sheetView>
  </sheetViews>
  <sheetFormatPr defaultColWidth="8.6328125" defaultRowHeight="14.5" x14ac:dyDescent="0.35"/>
  <cols>
    <col min="1" max="1" width="3" customWidth="1"/>
    <col min="2" max="2" width="46" customWidth="1"/>
    <col min="3" max="3" width="16" customWidth="1"/>
    <col min="4" max="4" width="40" customWidth="1"/>
    <col min="5" max="5" width="3" customWidth="1"/>
  </cols>
  <sheetData>
    <row r="1" spans="2:4" x14ac:dyDescent="0.35">
      <c r="B1" s="4" t="s">
        <v>0</v>
      </c>
    </row>
    <row r="2" spans="2:4" ht="23.5" x14ac:dyDescent="0.55000000000000004">
      <c r="B2" s="5" t="s">
        <v>1</v>
      </c>
    </row>
    <row r="3" spans="2:4" x14ac:dyDescent="0.35">
      <c r="B3" s="6" t="s">
        <v>2</v>
      </c>
    </row>
    <row r="5" spans="2:4" ht="15.5" x14ac:dyDescent="0.35">
      <c r="B5" s="7" t="s">
        <v>3</v>
      </c>
      <c r="C5" s="3" t="s">
        <v>4</v>
      </c>
      <c r="D5" s="3"/>
    </row>
    <row r="6" spans="2:4" ht="15.5" x14ac:dyDescent="0.35">
      <c r="B6" s="7" t="s">
        <v>5</v>
      </c>
      <c r="C6" s="8">
        <v>1000</v>
      </c>
    </row>
    <row r="7" spans="2:4" ht="15.5" x14ac:dyDescent="0.35">
      <c r="B7" s="7" t="s">
        <v>6</v>
      </c>
      <c r="C7" s="9" t="s">
        <v>7</v>
      </c>
    </row>
    <row r="9" spans="2:4" x14ac:dyDescent="0.35">
      <c r="B9" s="10" t="s">
        <v>8</v>
      </c>
      <c r="C9" s="10" t="s">
        <v>9</v>
      </c>
      <c r="D9" s="10" t="s">
        <v>10</v>
      </c>
    </row>
    <row r="10" spans="2:4" x14ac:dyDescent="0.35">
      <c r="B10" s="11" t="s">
        <v>11</v>
      </c>
      <c r="C10" s="12">
        <f>ROUND(IF(C5=MODE_BRUTO,C6,IF(C5=MODE_NETO,C6/IF(C7="კი",(1-PENS_DAS)*(1-SHEM),1-SHEM),C6/IF(C7="კი",1+PENS_DAM,1))),2)</f>
        <v>1000</v>
      </c>
      <c r="D10" s="13" t="s">
        <v>12</v>
      </c>
    </row>
    <row r="11" spans="2:4" x14ac:dyDescent="0.35">
      <c r="B11" s="14" t="s">
        <v>13</v>
      </c>
      <c r="C11" s="15">
        <f>IF(C7="კი",ROUND(C10*PENS_DAS,2),0)</f>
        <v>20</v>
      </c>
      <c r="D11" s="16" t="s">
        <v>14</v>
      </c>
    </row>
    <row r="12" spans="2:4" x14ac:dyDescent="0.35">
      <c r="B12" s="14" t="s">
        <v>15</v>
      </c>
      <c r="C12" s="15">
        <f>C10-C11</f>
        <v>980</v>
      </c>
      <c r="D12" s="16" t="s">
        <v>16</v>
      </c>
    </row>
    <row r="13" spans="2:4" x14ac:dyDescent="0.35">
      <c r="B13" s="14" t="s">
        <v>17</v>
      </c>
      <c r="C13" s="15">
        <f>ROUND(C12*SHEM,2)</f>
        <v>196</v>
      </c>
      <c r="D13" s="16" t="s">
        <v>18</v>
      </c>
    </row>
    <row r="14" spans="2:4" x14ac:dyDescent="0.35">
      <c r="B14" s="11" t="s">
        <v>19</v>
      </c>
      <c r="C14" s="12">
        <f>C12-C13</f>
        <v>784</v>
      </c>
      <c r="D14" s="13" t="s">
        <v>20</v>
      </c>
    </row>
    <row r="15" spans="2:4" x14ac:dyDescent="0.35">
      <c r="B15" s="14" t="s">
        <v>21</v>
      </c>
      <c r="C15" s="15">
        <f>IF(C7="კი",ROUND(C10*PENS_DAM,2),0)</f>
        <v>20</v>
      </c>
      <c r="D15" s="16" t="s">
        <v>14</v>
      </c>
    </row>
    <row r="16" spans="2:4" x14ac:dyDescent="0.35">
      <c r="B16" s="11" t="s">
        <v>22</v>
      </c>
      <c r="C16" s="12">
        <f>C10+C15</f>
        <v>1020</v>
      </c>
      <c r="D16" s="13" t="s">
        <v>23</v>
      </c>
    </row>
    <row r="18" spans="2:4" x14ac:dyDescent="0.35">
      <c r="B18" s="10" t="s">
        <v>24</v>
      </c>
      <c r="C18" s="10"/>
      <c r="D18" s="10"/>
    </row>
    <row r="19" spans="2:4" x14ac:dyDescent="0.35">
      <c r="B19" s="17" t="s">
        <v>25</v>
      </c>
      <c r="C19" s="18">
        <f>C13</f>
        <v>196</v>
      </c>
      <c r="D19" s="19" t="s">
        <v>26</v>
      </c>
    </row>
    <row r="20" spans="2:4" x14ac:dyDescent="0.35">
      <c r="B20" s="17" t="s">
        <v>27</v>
      </c>
      <c r="C20" s="18">
        <f>C11+C15</f>
        <v>40</v>
      </c>
      <c r="D20" s="19" t="s">
        <v>28</v>
      </c>
    </row>
    <row r="22" spans="2:4" x14ac:dyDescent="0.35">
      <c r="B22" s="4" t="s">
        <v>29</v>
      </c>
      <c r="C22" s="20" t="str">
        <f>IF(ROUND(C14+C19+C20-C16,2)=0,"✓ სწორია","შეამოწმეთ")</f>
        <v>✓ სწორია</v>
      </c>
    </row>
    <row r="25" spans="2:4" x14ac:dyDescent="0.35">
      <c r="B25" s="2" t="s">
        <v>30</v>
      </c>
      <c r="C25" s="2"/>
      <c r="D25" s="2"/>
    </row>
  </sheetData>
  <sheetProtection sheet="1" formatColumns="0" formatRows="0"/>
  <mergeCells count="2">
    <mergeCell ref="C5:D5"/>
    <mergeCell ref="B25:D25"/>
  </mergeCells>
  <dataValidations count="2">
    <dataValidation type="list" sqref="C5">
      <formula1>MODES</formula1>
      <formula2>0</formula2>
    </dataValidation>
    <dataValidation type="list" sqref="C7">
      <formula1>"კი,არა"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2"/>
  <sheetViews>
    <sheetView showGridLines="0"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O5" sqref="O5"/>
    </sheetView>
  </sheetViews>
  <sheetFormatPr defaultColWidth="8.6328125" defaultRowHeight="14.5" x14ac:dyDescent="0.35"/>
  <cols>
    <col min="1" max="1" width="3" customWidth="1"/>
    <col min="2" max="2" width="5" customWidth="1"/>
    <col min="3" max="3" width="24" customWidth="1"/>
    <col min="4" max="4" width="11" customWidth="1"/>
    <col min="5" max="5" width="30" customWidth="1"/>
    <col min="6" max="6" width="13" customWidth="1"/>
    <col min="7" max="7" width="12" customWidth="1"/>
    <col min="8" max="13" width="13" customWidth="1"/>
    <col min="14" max="14" width="14" customWidth="1"/>
    <col min="15" max="16" width="15" customWidth="1"/>
  </cols>
  <sheetData>
    <row r="1" spans="2:16" x14ac:dyDescent="0.35">
      <c r="B1" s="4" t="s">
        <v>0</v>
      </c>
    </row>
    <row r="2" spans="2:16" ht="21" x14ac:dyDescent="0.5">
      <c r="B2" s="21" t="s">
        <v>31</v>
      </c>
    </row>
    <row r="3" spans="2:16" x14ac:dyDescent="0.35">
      <c r="B3" s="6" t="s">
        <v>32</v>
      </c>
    </row>
    <row r="5" spans="2:16" ht="48" customHeight="1" x14ac:dyDescent="0.35">
      <c r="B5" s="22" t="s">
        <v>33</v>
      </c>
      <c r="C5" s="22" t="s">
        <v>34</v>
      </c>
      <c r="D5" s="22" t="s">
        <v>35</v>
      </c>
      <c r="E5" s="22" t="s">
        <v>3</v>
      </c>
      <c r="F5" s="22" t="s">
        <v>5</v>
      </c>
      <c r="G5" s="22" t="s">
        <v>36</v>
      </c>
      <c r="H5" s="22" t="s">
        <v>37</v>
      </c>
      <c r="I5" s="22" t="s">
        <v>38</v>
      </c>
      <c r="J5" s="22" t="s">
        <v>15</v>
      </c>
      <c r="K5" s="22" t="s">
        <v>39</v>
      </c>
      <c r="L5" s="22" t="s">
        <v>19</v>
      </c>
      <c r="M5" s="22" t="s">
        <v>40</v>
      </c>
      <c r="N5" s="22" t="s">
        <v>22</v>
      </c>
      <c r="O5" s="22" t="s">
        <v>41</v>
      </c>
      <c r="P5" s="22" t="s">
        <v>42</v>
      </c>
    </row>
    <row r="6" spans="2:16" x14ac:dyDescent="0.35">
      <c r="B6" s="23">
        <v>1</v>
      </c>
      <c r="C6" s="24" t="s">
        <v>43</v>
      </c>
      <c r="D6" s="25" t="s">
        <v>7</v>
      </c>
      <c r="E6" s="25" t="s">
        <v>4</v>
      </c>
      <c r="F6" s="26">
        <v>500</v>
      </c>
      <c r="G6" s="27"/>
      <c r="H6" s="28">
        <f t="shared" ref="H6:H30" si="0">IF($F6="","",ROUND(IF($E6=MODE_BRUTO,$F6,IF($E6=MODE_NETO,$F6/IF($D6="კი",(1-PENS_DAS)*(1-SHEM),1-SHEM),$F6/IF($D6="კი",1+PENS_DAM,1))),2))</f>
        <v>500</v>
      </c>
      <c r="I6" s="28">
        <f t="shared" ref="I6:I30" si="1">IF($F6="","",IF($D6="კი",ROUND(H6*PENS_DAS,2),0))</f>
        <v>10</v>
      </c>
      <c r="J6" s="28">
        <f t="shared" ref="J6:J30" si="2">IF($F6="","",H6-I6)</f>
        <v>490</v>
      </c>
      <c r="K6" s="28">
        <f t="shared" ref="K6:K30" si="3">IF($F6="","",ROUND(J6*SHEM,2))</f>
        <v>98</v>
      </c>
      <c r="L6" s="28">
        <f t="shared" ref="L6:L30" si="4">IF($F6="","",J6-K6)</f>
        <v>392</v>
      </c>
      <c r="M6" s="28">
        <f t="shared" ref="M6:M30" si="5">IF($F6="","",IF($D6="კი",ROUND(H6*PENS_DAM,2),0))</f>
        <v>10</v>
      </c>
      <c r="N6" s="28">
        <f t="shared" ref="N6:N30" si="6">IF($F6="","",H6+M6)</f>
        <v>510</v>
      </c>
      <c r="O6" s="29">
        <f t="shared" ref="O6:O30" si="7">IF($F6="","",K6)</f>
        <v>98</v>
      </c>
      <c r="P6" s="29">
        <f t="shared" ref="P6:P30" si="8">IF($F6="","",I6+M6)</f>
        <v>20</v>
      </c>
    </row>
    <row r="7" spans="2:16" x14ac:dyDescent="0.35">
      <c r="B7" s="23">
        <v>2</v>
      </c>
      <c r="C7" s="24" t="s">
        <v>44</v>
      </c>
      <c r="D7" s="25" t="s">
        <v>7</v>
      </c>
      <c r="E7" s="25" t="s">
        <v>45</v>
      </c>
      <c r="F7" s="26">
        <v>784</v>
      </c>
      <c r="G7" s="27"/>
      <c r="H7" s="28">
        <f t="shared" si="0"/>
        <v>1000</v>
      </c>
      <c r="I7" s="28">
        <f t="shared" si="1"/>
        <v>20</v>
      </c>
      <c r="J7" s="28">
        <f t="shared" si="2"/>
        <v>980</v>
      </c>
      <c r="K7" s="28">
        <f t="shared" si="3"/>
        <v>196</v>
      </c>
      <c r="L7" s="28">
        <f t="shared" si="4"/>
        <v>784</v>
      </c>
      <c r="M7" s="28">
        <f t="shared" si="5"/>
        <v>20</v>
      </c>
      <c r="N7" s="28">
        <f t="shared" si="6"/>
        <v>1020</v>
      </c>
      <c r="O7" s="29">
        <f t="shared" si="7"/>
        <v>196</v>
      </c>
      <c r="P7" s="29">
        <f t="shared" si="8"/>
        <v>40</v>
      </c>
    </row>
    <row r="8" spans="2:16" x14ac:dyDescent="0.35">
      <c r="B8" s="23">
        <v>3</v>
      </c>
      <c r="C8" s="24" t="s">
        <v>46</v>
      </c>
      <c r="D8" s="25" t="s">
        <v>47</v>
      </c>
      <c r="E8" s="25" t="s">
        <v>48</v>
      </c>
      <c r="F8" s="26">
        <v>1500</v>
      </c>
      <c r="G8" s="27"/>
      <c r="H8" s="28">
        <f t="shared" si="0"/>
        <v>1500</v>
      </c>
      <c r="I8" s="28">
        <f t="shared" si="1"/>
        <v>0</v>
      </c>
      <c r="J8" s="28">
        <f t="shared" si="2"/>
        <v>1500</v>
      </c>
      <c r="K8" s="28">
        <f t="shared" si="3"/>
        <v>300</v>
      </c>
      <c r="L8" s="28">
        <f t="shared" si="4"/>
        <v>1200</v>
      </c>
      <c r="M8" s="28">
        <f t="shared" si="5"/>
        <v>0</v>
      </c>
      <c r="N8" s="28">
        <f t="shared" si="6"/>
        <v>1500</v>
      </c>
      <c r="O8" s="29">
        <f t="shared" si="7"/>
        <v>300</v>
      </c>
      <c r="P8" s="29">
        <f t="shared" si="8"/>
        <v>0</v>
      </c>
    </row>
    <row r="9" spans="2:16" x14ac:dyDescent="0.35">
      <c r="B9" s="23">
        <v>4</v>
      </c>
      <c r="C9" s="24"/>
      <c r="D9" s="25" t="s">
        <v>7</v>
      </c>
      <c r="E9" s="25" t="s">
        <v>4</v>
      </c>
      <c r="F9" s="26"/>
      <c r="G9" s="27"/>
      <c r="H9" s="28" t="str">
        <f t="shared" si="0"/>
        <v/>
      </c>
      <c r="I9" s="28" t="str">
        <f t="shared" si="1"/>
        <v/>
      </c>
      <c r="J9" s="28" t="str">
        <f t="shared" si="2"/>
        <v/>
      </c>
      <c r="K9" s="28" t="str">
        <f t="shared" si="3"/>
        <v/>
      </c>
      <c r="L9" s="28" t="str">
        <f t="shared" si="4"/>
        <v/>
      </c>
      <c r="M9" s="28" t="str">
        <f t="shared" si="5"/>
        <v/>
      </c>
      <c r="N9" s="28" t="str">
        <f t="shared" si="6"/>
        <v/>
      </c>
      <c r="O9" s="29" t="str">
        <f t="shared" si="7"/>
        <v/>
      </c>
      <c r="P9" s="29" t="str">
        <f t="shared" si="8"/>
        <v/>
      </c>
    </row>
    <row r="10" spans="2:16" x14ac:dyDescent="0.35">
      <c r="B10" s="23">
        <v>5</v>
      </c>
      <c r="C10" s="24"/>
      <c r="D10" s="25" t="s">
        <v>7</v>
      </c>
      <c r="E10" s="25" t="s">
        <v>4</v>
      </c>
      <c r="F10" s="26"/>
      <c r="G10" s="27"/>
      <c r="H10" s="28" t="str">
        <f t="shared" si="0"/>
        <v/>
      </c>
      <c r="I10" s="28" t="str">
        <f t="shared" si="1"/>
        <v/>
      </c>
      <c r="J10" s="28" t="str">
        <f t="shared" si="2"/>
        <v/>
      </c>
      <c r="K10" s="28" t="str">
        <f t="shared" si="3"/>
        <v/>
      </c>
      <c r="L10" s="28" t="str">
        <f t="shared" si="4"/>
        <v/>
      </c>
      <c r="M10" s="28" t="str">
        <f t="shared" si="5"/>
        <v/>
      </c>
      <c r="N10" s="28" t="str">
        <f t="shared" si="6"/>
        <v/>
      </c>
      <c r="O10" s="29" t="str">
        <f t="shared" si="7"/>
        <v/>
      </c>
      <c r="P10" s="29" t="str">
        <f t="shared" si="8"/>
        <v/>
      </c>
    </row>
    <row r="11" spans="2:16" x14ac:dyDescent="0.35">
      <c r="B11" s="23">
        <v>6</v>
      </c>
      <c r="C11" s="24"/>
      <c r="D11" s="25" t="s">
        <v>7</v>
      </c>
      <c r="E11" s="25" t="s">
        <v>4</v>
      </c>
      <c r="F11" s="26"/>
      <c r="G11" s="27"/>
      <c r="H11" s="28" t="str">
        <f t="shared" si="0"/>
        <v/>
      </c>
      <c r="I11" s="28" t="str">
        <f t="shared" si="1"/>
        <v/>
      </c>
      <c r="J11" s="28" t="str">
        <f t="shared" si="2"/>
        <v/>
      </c>
      <c r="K11" s="28" t="str">
        <f t="shared" si="3"/>
        <v/>
      </c>
      <c r="L11" s="28" t="str">
        <f t="shared" si="4"/>
        <v/>
      </c>
      <c r="M11" s="28" t="str">
        <f t="shared" si="5"/>
        <v/>
      </c>
      <c r="N11" s="28" t="str">
        <f t="shared" si="6"/>
        <v/>
      </c>
      <c r="O11" s="29" t="str">
        <f t="shared" si="7"/>
        <v/>
      </c>
      <c r="P11" s="29" t="str">
        <f t="shared" si="8"/>
        <v/>
      </c>
    </row>
    <row r="12" spans="2:16" x14ac:dyDescent="0.35">
      <c r="B12" s="23">
        <v>7</v>
      </c>
      <c r="C12" s="24"/>
      <c r="D12" s="25" t="s">
        <v>7</v>
      </c>
      <c r="E12" s="25" t="s">
        <v>4</v>
      </c>
      <c r="F12" s="26"/>
      <c r="G12" s="27"/>
      <c r="H12" s="28" t="str">
        <f t="shared" si="0"/>
        <v/>
      </c>
      <c r="I12" s="28" t="str">
        <f t="shared" si="1"/>
        <v/>
      </c>
      <c r="J12" s="28" t="str">
        <f t="shared" si="2"/>
        <v/>
      </c>
      <c r="K12" s="28" t="str">
        <f t="shared" si="3"/>
        <v/>
      </c>
      <c r="L12" s="28" t="str">
        <f t="shared" si="4"/>
        <v/>
      </c>
      <c r="M12" s="28" t="str">
        <f t="shared" si="5"/>
        <v/>
      </c>
      <c r="N12" s="28" t="str">
        <f t="shared" si="6"/>
        <v/>
      </c>
      <c r="O12" s="29" t="str">
        <f t="shared" si="7"/>
        <v/>
      </c>
      <c r="P12" s="29" t="str">
        <f t="shared" si="8"/>
        <v/>
      </c>
    </row>
    <row r="13" spans="2:16" x14ac:dyDescent="0.35">
      <c r="B13" s="23">
        <v>8</v>
      </c>
      <c r="C13" s="24"/>
      <c r="D13" s="25" t="s">
        <v>7</v>
      </c>
      <c r="E13" s="25" t="s">
        <v>4</v>
      </c>
      <c r="F13" s="26"/>
      <c r="G13" s="27"/>
      <c r="H13" s="28" t="str">
        <f t="shared" si="0"/>
        <v/>
      </c>
      <c r="I13" s="28" t="str">
        <f t="shared" si="1"/>
        <v/>
      </c>
      <c r="J13" s="28" t="str">
        <f t="shared" si="2"/>
        <v/>
      </c>
      <c r="K13" s="28" t="str">
        <f t="shared" si="3"/>
        <v/>
      </c>
      <c r="L13" s="28" t="str">
        <f t="shared" si="4"/>
        <v/>
      </c>
      <c r="M13" s="28" t="str">
        <f t="shared" si="5"/>
        <v/>
      </c>
      <c r="N13" s="28" t="str">
        <f t="shared" si="6"/>
        <v/>
      </c>
      <c r="O13" s="29" t="str">
        <f t="shared" si="7"/>
        <v/>
      </c>
      <c r="P13" s="29" t="str">
        <f t="shared" si="8"/>
        <v/>
      </c>
    </row>
    <row r="14" spans="2:16" x14ac:dyDescent="0.35">
      <c r="B14" s="23">
        <v>9</v>
      </c>
      <c r="C14" s="24"/>
      <c r="D14" s="25" t="s">
        <v>7</v>
      </c>
      <c r="E14" s="25" t="s">
        <v>4</v>
      </c>
      <c r="F14" s="26"/>
      <c r="G14" s="27"/>
      <c r="H14" s="28" t="str">
        <f t="shared" si="0"/>
        <v/>
      </c>
      <c r="I14" s="28" t="str">
        <f t="shared" si="1"/>
        <v/>
      </c>
      <c r="J14" s="28" t="str">
        <f t="shared" si="2"/>
        <v/>
      </c>
      <c r="K14" s="28" t="str">
        <f t="shared" si="3"/>
        <v/>
      </c>
      <c r="L14" s="28" t="str">
        <f t="shared" si="4"/>
        <v/>
      </c>
      <c r="M14" s="28" t="str">
        <f t="shared" si="5"/>
        <v/>
      </c>
      <c r="N14" s="28" t="str">
        <f t="shared" si="6"/>
        <v/>
      </c>
      <c r="O14" s="29" t="str">
        <f t="shared" si="7"/>
        <v/>
      </c>
      <c r="P14" s="29" t="str">
        <f t="shared" si="8"/>
        <v/>
      </c>
    </row>
    <row r="15" spans="2:16" x14ac:dyDescent="0.35">
      <c r="B15" s="23">
        <v>10</v>
      </c>
      <c r="C15" s="24"/>
      <c r="D15" s="25" t="s">
        <v>7</v>
      </c>
      <c r="E15" s="25" t="s">
        <v>4</v>
      </c>
      <c r="F15" s="26"/>
      <c r="G15" s="27"/>
      <c r="H15" s="28" t="str">
        <f t="shared" si="0"/>
        <v/>
      </c>
      <c r="I15" s="28" t="str">
        <f t="shared" si="1"/>
        <v/>
      </c>
      <c r="J15" s="28" t="str">
        <f t="shared" si="2"/>
        <v/>
      </c>
      <c r="K15" s="28" t="str">
        <f t="shared" si="3"/>
        <v/>
      </c>
      <c r="L15" s="28" t="str">
        <f t="shared" si="4"/>
        <v/>
      </c>
      <c r="M15" s="28" t="str">
        <f t="shared" si="5"/>
        <v/>
      </c>
      <c r="N15" s="28" t="str">
        <f t="shared" si="6"/>
        <v/>
      </c>
      <c r="O15" s="29" t="str">
        <f t="shared" si="7"/>
        <v/>
      </c>
      <c r="P15" s="29" t="str">
        <f t="shared" si="8"/>
        <v/>
      </c>
    </row>
    <row r="16" spans="2:16" x14ac:dyDescent="0.35">
      <c r="B16" s="23">
        <v>11</v>
      </c>
      <c r="C16" s="24"/>
      <c r="D16" s="25" t="s">
        <v>7</v>
      </c>
      <c r="E16" s="25" t="s">
        <v>4</v>
      </c>
      <c r="F16" s="26"/>
      <c r="G16" s="27"/>
      <c r="H16" s="28" t="str">
        <f t="shared" si="0"/>
        <v/>
      </c>
      <c r="I16" s="28" t="str">
        <f t="shared" si="1"/>
        <v/>
      </c>
      <c r="J16" s="28" t="str">
        <f t="shared" si="2"/>
        <v/>
      </c>
      <c r="K16" s="28" t="str">
        <f t="shared" si="3"/>
        <v/>
      </c>
      <c r="L16" s="28" t="str">
        <f t="shared" si="4"/>
        <v/>
      </c>
      <c r="M16" s="28" t="str">
        <f t="shared" si="5"/>
        <v/>
      </c>
      <c r="N16" s="28" t="str">
        <f t="shared" si="6"/>
        <v/>
      </c>
      <c r="O16" s="29" t="str">
        <f t="shared" si="7"/>
        <v/>
      </c>
      <c r="P16" s="29" t="str">
        <f t="shared" si="8"/>
        <v/>
      </c>
    </row>
    <row r="17" spans="2:16" x14ac:dyDescent="0.35">
      <c r="B17" s="23">
        <v>12</v>
      </c>
      <c r="C17" s="24"/>
      <c r="D17" s="25" t="s">
        <v>7</v>
      </c>
      <c r="E17" s="25" t="s">
        <v>4</v>
      </c>
      <c r="F17" s="26"/>
      <c r="G17" s="27"/>
      <c r="H17" s="28" t="str">
        <f t="shared" si="0"/>
        <v/>
      </c>
      <c r="I17" s="28" t="str">
        <f t="shared" si="1"/>
        <v/>
      </c>
      <c r="J17" s="28" t="str">
        <f t="shared" si="2"/>
        <v/>
      </c>
      <c r="K17" s="28" t="str">
        <f t="shared" si="3"/>
        <v/>
      </c>
      <c r="L17" s="28" t="str">
        <f t="shared" si="4"/>
        <v/>
      </c>
      <c r="M17" s="28" t="str">
        <f t="shared" si="5"/>
        <v/>
      </c>
      <c r="N17" s="28" t="str">
        <f t="shared" si="6"/>
        <v/>
      </c>
      <c r="O17" s="29" t="str">
        <f t="shared" si="7"/>
        <v/>
      </c>
      <c r="P17" s="29" t="str">
        <f t="shared" si="8"/>
        <v/>
      </c>
    </row>
    <row r="18" spans="2:16" x14ac:dyDescent="0.35">
      <c r="B18" s="23">
        <v>13</v>
      </c>
      <c r="C18" s="24"/>
      <c r="D18" s="25" t="s">
        <v>7</v>
      </c>
      <c r="E18" s="25" t="s">
        <v>4</v>
      </c>
      <c r="F18" s="26"/>
      <c r="G18" s="27"/>
      <c r="H18" s="28" t="str">
        <f t="shared" si="0"/>
        <v/>
      </c>
      <c r="I18" s="28" t="str">
        <f t="shared" si="1"/>
        <v/>
      </c>
      <c r="J18" s="28" t="str">
        <f t="shared" si="2"/>
        <v/>
      </c>
      <c r="K18" s="28" t="str">
        <f t="shared" si="3"/>
        <v/>
      </c>
      <c r="L18" s="28" t="str">
        <f t="shared" si="4"/>
        <v/>
      </c>
      <c r="M18" s="28" t="str">
        <f t="shared" si="5"/>
        <v/>
      </c>
      <c r="N18" s="28" t="str">
        <f t="shared" si="6"/>
        <v/>
      </c>
      <c r="O18" s="29" t="str">
        <f t="shared" si="7"/>
        <v/>
      </c>
      <c r="P18" s="29" t="str">
        <f t="shared" si="8"/>
        <v/>
      </c>
    </row>
    <row r="19" spans="2:16" x14ac:dyDescent="0.35">
      <c r="B19" s="23">
        <v>14</v>
      </c>
      <c r="C19" s="24"/>
      <c r="D19" s="25" t="s">
        <v>7</v>
      </c>
      <c r="E19" s="25" t="s">
        <v>4</v>
      </c>
      <c r="F19" s="26"/>
      <c r="G19" s="27"/>
      <c r="H19" s="28" t="str">
        <f t="shared" si="0"/>
        <v/>
      </c>
      <c r="I19" s="28" t="str">
        <f t="shared" si="1"/>
        <v/>
      </c>
      <c r="J19" s="28" t="str">
        <f t="shared" si="2"/>
        <v/>
      </c>
      <c r="K19" s="28" t="str">
        <f t="shared" si="3"/>
        <v/>
      </c>
      <c r="L19" s="28" t="str">
        <f t="shared" si="4"/>
        <v/>
      </c>
      <c r="M19" s="28" t="str">
        <f t="shared" si="5"/>
        <v/>
      </c>
      <c r="N19" s="28" t="str">
        <f t="shared" si="6"/>
        <v/>
      </c>
      <c r="O19" s="29" t="str">
        <f t="shared" si="7"/>
        <v/>
      </c>
      <c r="P19" s="29" t="str">
        <f t="shared" si="8"/>
        <v/>
      </c>
    </row>
    <row r="20" spans="2:16" x14ac:dyDescent="0.35">
      <c r="B20" s="23">
        <v>15</v>
      </c>
      <c r="C20" s="24"/>
      <c r="D20" s="25" t="s">
        <v>7</v>
      </c>
      <c r="E20" s="25" t="s">
        <v>4</v>
      </c>
      <c r="F20" s="26"/>
      <c r="G20" s="27"/>
      <c r="H20" s="28" t="str">
        <f t="shared" si="0"/>
        <v/>
      </c>
      <c r="I20" s="28" t="str">
        <f t="shared" si="1"/>
        <v/>
      </c>
      <c r="J20" s="28" t="str">
        <f t="shared" si="2"/>
        <v/>
      </c>
      <c r="K20" s="28" t="str">
        <f t="shared" si="3"/>
        <v/>
      </c>
      <c r="L20" s="28" t="str">
        <f t="shared" si="4"/>
        <v/>
      </c>
      <c r="M20" s="28" t="str">
        <f t="shared" si="5"/>
        <v/>
      </c>
      <c r="N20" s="28" t="str">
        <f t="shared" si="6"/>
        <v/>
      </c>
      <c r="O20" s="29" t="str">
        <f t="shared" si="7"/>
        <v/>
      </c>
      <c r="P20" s="29" t="str">
        <f t="shared" si="8"/>
        <v/>
      </c>
    </row>
    <row r="21" spans="2:16" x14ac:dyDescent="0.35">
      <c r="B21" s="23">
        <v>16</v>
      </c>
      <c r="C21" s="24"/>
      <c r="D21" s="25" t="s">
        <v>7</v>
      </c>
      <c r="E21" s="25" t="s">
        <v>4</v>
      </c>
      <c r="F21" s="26"/>
      <c r="G21" s="27"/>
      <c r="H21" s="28" t="str">
        <f t="shared" si="0"/>
        <v/>
      </c>
      <c r="I21" s="28" t="str">
        <f t="shared" si="1"/>
        <v/>
      </c>
      <c r="J21" s="28" t="str">
        <f t="shared" si="2"/>
        <v/>
      </c>
      <c r="K21" s="28" t="str">
        <f t="shared" si="3"/>
        <v/>
      </c>
      <c r="L21" s="28" t="str">
        <f t="shared" si="4"/>
        <v/>
      </c>
      <c r="M21" s="28" t="str">
        <f t="shared" si="5"/>
        <v/>
      </c>
      <c r="N21" s="28" t="str">
        <f t="shared" si="6"/>
        <v/>
      </c>
      <c r="O21" s="29" t="str">
        <f t="shared" si="7"/>
        <v/>
      </c>
      <c r="P21" s="29" t="str">
        <f t="shared" si="8"/>
        <v/>
      </c>
    </row>
    <row r="22" spans="2:16" x14ac:dyDescent="0.35">
      <c r="B22" s="23">
        <v>17</v>
      </c>
      <c r="C22" s="24"/>
      <c r="D22" s="25" t="s">
        <v>7</v>
      </c>
      <c r="E22" s="25" t="s">
        <v>4</v>
      </c>
      <c r="F22" s="26"/>
      <c r="G22" s="27"/>
      <c r="H22" s="28" t="str">
        <f t="shared" si="0"/>
        <v/>
      </c>
      <c r="I22" s="28" t="str">
        <f t="shared" si="1"/>
        <v/>
      </c>
      <c r="J22" s="28" t="str">
        <f t="shared" si="2"/>
        <v/>
      </c>
      <c r="K22" s="28" t="str">
        <f t="shared" si="3"/>
        <v/>
      </c>
      <c r="L22" s="28" t="str">
        <f t="shared" si="4"/>
        <v/>
      </c>
      <c r="M22" s="28" t="str">
        <f t="shared" si="5"/>
        <v/>
      </c>
      <c r="N22" s="28" t="str">
        <f t="shared" si="6"/>
        <v/>
      </c>
      <c r="O22" s="29" t="str">
        <f t="shared" si="7"/>
        <v/>
      </c>
      <c r="P22" s="29" t="str">
        <f t="shared" si="8"/>
        <v/>
      </c>
    </row>
    <row r="23" spans="2:16" x14ac:dyDescent="0.35">
      <c r="B23" s="23">
        <v>18</v>
      </c>
      <c r="C23" s="24"/>
      <c r="D23" s="25" t="s">
        <v>7</v>
      </c>
      <c r="E23" s="25" t="s">
        <v>4</v>
      </c>
      <c r="F23" s="26"/>
      <c r="G23" s="27"/>
      <c r="H23" s="28" t="str">
        <f t="shared" si="0"/>
        <v/>
      </c>
      <c r="I23" s="28" t="str">
        <f t="shared" si="1"/>
        <v/>
      </c>
      <c r="J23" s="28" t="str">
        <f t="shared" si="2"/>
        <v/>
      </c>
      <c r="K23" s="28" t="str">
        <f t="shared" si="3"/>
        <v/>
      </c>
      <c r="L23" s="28" t="str">
        <f t="shared" si="4"/>
        <v/>
      </c>
      <c r="M23" s="28" t="str">
        <f t="shared" si="5"/>
        <v/>
      </c>
      <c r="N23" s="28" t="str">
        <f t="shared" si="6"/>
        <v/>
      </c>
      <c r="O23" s="29" t="str">
        <f t="shared" si="7"/>
        <v/>
      </c>
      <c r="P23" s="29" t="str">
        <f t="shared" si="8"/>
        <v/>
      </c>
    </row>
    <row r="24" spans="2:16" x14ac:dyDescent="0.35">
      <c r="B24" s="23">
        <v>19</v>
      </c>
      <c r="C24" s="24"/>
      <c r="D24" s="25" t="s">
        <v>7</v>
      </c>
      <c r="E24" s="25" t="s">
        <v>4</v>
      </c>
      <c r="F24" s="26"/>
      <c r="G24" s="27"/>
      <c r="H24" s="28" t="str">
        <f t="shared" si="0"/>
        <v/>
      </c>
      <c r="I24" s="28" t="str">
        <f t="shared" si="1"/>
        <v/>
      </c>
      <c r="J24" s="28" t="str">
        <f t="shared" si="2"/>
        <v/>
      </c>
      <c r="K24" s="28" t="str">
        <f t="shared" si="3"/>
        <v/>
      </c>
      <c r="L24" s="28" t="str">
        <f t="shared" si="4"/>
        <v/>
      </c>
      <c r="M24" s="28" t="str">
        <f t="shared" si="5"/>
        <v/>
      </c>
      <c r="N24" s="28" t="str">
        <f t="shared" si="6"/>
        <v/>
      </c>
      <c r="O24" s="29" t="str">
        <f t="shared" si="7"/>
        <v/>
      </c>
      <c r="P24" s="29" t="str">
        <f t="shared" si="8"/>
        <v/>
      </c>
    </row>
    <row r="25" spans="2:16" x14ac:dyDescent="0.35">
      <c r="B25" s="23">
        <v>20</v>
      </c>
      <c r="C25" s="24"/>
      <c r="D25" s="25" t="s">
        <v>7</v>
      </c>
      <c r="E25" s="25" t="s">
        <v>4</v>
      </c>
      <c r="F25" s="26"/>
      <c r="G25" s="27"/>
      <c r="H25" s="28" t="str">
        <f t="shared" si="0"/>
        <v/>
      </c>
      <c r="I25" s="28" t="str">
        <f t="shared" si="1"/>
        <v/>
      </c>
      <c r="J25" s="28" t="str">
        <f t="shared" si="2"/>
        <v/>
      </c>
      <c r="K25" s="28" t="str">
        <f t="shared" si="3"/>
        <v/>
      </c>
      <c r="L25" s="28" t="str">
        <f t="shared" si="4"/>
        <v/>
      </c>
      <c r="M25" s="28" t="str">
        <f t="shared" si="5"/>
        <v/>
      </c>
      <c r="N25" s="28" t="str">
        <f t="shared" si="6"/>
        <v/>
      </c>
      <c r="O25" s="29" t="str">
        <f t="shared" si="7"/>
        <v/>
      </c>
      <c r="P25" s="29" t="str">
        <f t="shared" si="8"/>
        <v/>
      </c>
    </row>
    <row r="26" spans="2:16" x14ac:dyDescent="0.35">
      <c r="B26" s="23">
        <v>21</v>
      </c>
      <c r="C26" s="24"/>
      <c r="D26" s="25" t="s">
        <v>7</v>
      </c>
      <c r="E26" s="25" t="s">
        <v>4</v>
      </c>
      <c r="F26" s="26"/>
      <c r="G26" s="27"/>
      <c r="H26" s="28" t="str">
        <f t="shared" si="0"/>
        <v/>
      </c>
      <c r="I26" s="28" t="str">
        <f t="shared" si="1"/>
        <v/>
      </c>
      <c r="J26" s="28" t="str">
        <f t="shared" si="2"/>
        <v/>
      </c>
      <c r="K26" s="28" t="str">
        <f t="shared" si="3"/>
        <v/>
      </c>
      <c r="L26" s="28" t="str">
        <f t="shared" si="4"/>
        <v/>
      </c>
      <c r="M26" s="28" t="str">
        <f t="shared" si="5"/>
        <v/>
      </c>
      <c r="N26" s="28" t="str">
        <f t="shared" si="6"/>
        <v/>
      </c>
      <c r="O26" s="29" t="str">
        <f t="shared" si="7"/>
        <v/>
      </c>
      <c r="P26" s="29" t="str">
        <f t="shared" si="8"/>
        <v/>
      </c>
    </row>
    <row r="27" spans="2:16" x14ac:dyDescent="0.35">
      <c r="B27" s="23">
        <v>22</v>
      </c>
      <c r="C27" s="24"/>
      <c r="D27" s="25" t="s">
        <v>7</v>
      </c>
      <c r="E27" s="25" t="s">
        <v>4</v>
      </c>
      <c r="F27" s="26"/>
      <c r="G27" s="27"/>
      <c r="H27" s="28" t="str">
        <f t="shared" si="0"/>
        <v/>
      </c>
      <c r="I27" s="28" t="str">
        <f t="shared" si="1"/>
        <v/>
      </c>
      <c r="J27" s="28" t="str">
        <f t="shared" si="2"/>
        <v/>
      </c>
      <c r="K27" s="28" t="str">
        <f t="shared" si="3"/>
        <v/>
      </c>
      <c r="L27" s="28" t="str">
        <f t="shared" si="4"/>
        <v/>
      </c>
      <c r="M27" s="28" t="str">
        <f t="shared" si="5"/>
        <v/>
      </c>
      <c r="N27" s="28" t="str">
        <f t="shared" si="6"/>
        <v/>
      </c>
      <c r="O27" s="29" t="str">
        <f t="shared" si="7"/>
        <v/>
      </c>
      <c r="P27" s="29" t="str">
        <f t="shared" si="8"/>
        <v/>
      </c>
    </row>
    <row r="28" spans="2:16" x14ac:dyDescent="0.35">
      <c r="B28" s="23">
        <v>23</v>
      </c>
      <c r="C28" s="24"/>
      <c r="D28" s="25" t="s">
        <v>7</v>
      </c>
      <c r="E28" s="25" t="s">
        <v>4</v>
      </c>
      <c r="F28" s="26"/>
      <c r="G28" s="27"/>
      <c r="H28" s="28" t="str">
        <f t="shared" si="0"/>
        <v/>
      </c>
      <c r="I28" s="28" t="str">
        <f t="shared" si="1"/>
        <v/>
      </c>
      <c r="J28" s="28" t="str">
        <f t="shared" si="2"/>
        <v/>
      </c>
      <c r="K28" s="28" t="str">
        <f t="shared" si="3"/>
        <v/>
      </c>
      <c r="L28" s="28" t="str">
        <f t="shared" si="4"/>
        <v/>
      </c>
      <c r="M28" s="28" t="str">
        <f t="shared" si="5"/>
        <v/>
      </c>
      <c r="N28" s="28" t="str">
        <f t="shared" si="6"/>
        <v/>
      </c>
      <c r="O28" s="29" t="str">
        <f t="shared" si="7"/>
        <v/>
      </c>
      <c r="P28" s="29" t="str">
        <f t="shared" si="8"/>
        <v/>
      </c>
    </row>
    <row r="29" spans="2:16" x14ac:dyDescent="0.35">
      <c r="B29" s="23">
        <v>24</v>
      </c>
      <c r="C29" s="24"/>
      <c r="D29" s="25" t="s">
        <v>7</v>
      </c>
      <c r="E29" s="25" t="s">
        <v>4</v>
      </c>
      <c r="F29" s="26"/>
      <c r="G29" s="27"/>
      <c r="H29" s="28" t="str">
        <f t="shared" si="0"/>
        <v/>
      </c>
      <c r="I29" s="28" t="str">
        <f t="shared" si="1"/>
        <v/>
      </c>
      <c r="J29" s="28" t="str">
        <f t="shared" si="2"/>
        <v/>
      </c>
      <c r="K29" s="28" t="str">
        <f t="shared" si="3"/>
        <v/>
      </c>
      <c r="L29" s="28" t="str">
        <f t="shared" si="4"/>
        <v/>
      </c>
      <c r="M29" s="28" t="str">
        <f t="shared" si="5"/>
        <v/>
      </c>
      <c r="N29" s="28" t="str">
        <f t="shared" si="6"/>
        <v/>
      </c>
      <c r="O29" s="29" t="str">
        <f t="shared" si="7"/>
        <v/>
      </c>
      <c r="P29" s="29" t="str">
        <f t="shared" si="8"/>
        <v/>
      </c>
    </row>
    <row r="30" spans="2:16" x14ac:dyDescent="0.35">
      <c r="B30" s="23">
        <v>25</v>
      </c>
      <c r="C30" s="24"/>
      <c r="D30" s="25" t="s">
        <v>7</v>
      </c>
      <c r="E30" s="25" t="s">
        <v>4</v>
      </c>
      <c r="F30" s="26"/>
      <c r="G30" s="27"/>
      <c r="H30" s="28" t="str">
        <f t="shared" si="0"/>
        <v/>
      </c>
      <c r="I30" s="28" t="str">
        <f t="shared" si="1"/>
        <v/>
      </c>
      <c r="J30" s="28" t="str">
        <f t="shared" si="2"/>
        <v/>
      </c>
      <c r="K30" s="28" t="str">
        <f t="shared" si="3"/>
        <v/>
      </c>
      <c r="L30" s="28" t="str">
        <f t="shared" si="4"/>
        <v/>
      </c>
      <c r="M30" s="28" t="str">
        <f t="shared" si="5"/>
        <v/>
      </c>
      <c r="N30" s="28" t="str">
        <f t="shared" si="6"/>
        <v/>
      </c>
      <c r="O30" s="29" t="str">
        <f t="shared" si="7"/>
        <v/>
      </c>
      <c r="P30" s="29" t="str">
        <f t="shared" si="8"/>
        <v/>
      </c>
    </row>
    <row r="31" spans="2:16" x14ac:dyDescent="0.35">
      <c r="B31" s="30"/>
      <c r="C31" s="31" t="s">
        <v>49</v>
      </c>
      <c r="D31" s="30"/>
      <c r="E31" s="30"/>
      <c r="F31" s="30"/>
      <c r="G31" s="30"/>
      <c r="H31" s="32">
        <f t="shared" ref="H31:P31" si="9">SUM(H6:H30)</f>
        <v>3000</v>
      </c>
      <c r="I31" s="32">
        <f t="shared" si="9"/>
        <v>30</v>
      </c>
      <c r="J31" s="32">
        <f t="shared" si="9"/>
        <v>2970</v>
      </c>
      <c r="K31" s="32">
        <f t="shared" si="9"/>
        <v>594</v>
      </c>
      <c r="L31" s="32">
        <f t="shared" si="9"/>
        <v>2376</v>
      </c>
      <c r="M31" s="32">
        <f t="shared" si="9"/>
        <v>30</v>
      </c>
      <c r="N31" s="32">
        <f t="shared" si="9"/>
        <v>3030</v>
      </c>
      <c r="O31" s="32">
        <f t="shared" si="9"/>
        <v>594</v>
      </c>
      <c r="P31" s="32">
        <f t="shared" si="9"/>
        <v>60</v>
      </c>
    </row>
    <row r="32" spans="2:16" x14ac:dyDescent="0.35">
      <c r="C32" s="33" t="s">
        <v>50</v>
      </c>
      <c r="H32" s="34">
        <v>7410</v>
      </c>
      <c r="I32" s="34">
        <v>3370</v>
      </c>
      <c r="K32" s="34">
        <v>3320</v>
      </c>
      <c r="L32" s="34">
        <v>3130</v>
      </c>
      <c r="M32" s="34" t="s">
        <v>51</v>
      </c>
    </row>
    <row r="34" spans="3:7" ht="15.5" x14ac:dyDescent="0.35">
      <c r="C34" s="35" t="s">
        <v>52</v>
      </c>
    </row>
    <row r="35" spans="3:7" x14ac:dyDescent="0.35">
      <c r="C35" s="36" t="s">
        <v>33</v>
      </c>
      <c r="D35" s="36" t="s">
        <v>53</v>
      </c>
      <c r="E35" s="36" t="s">
        <v>54</v>
      </c>
      <c r="F35" s="36" t="s">
        <v>55</v>
      </c>
      <c r="G35" s="37" t="s">
        <v>56</v>
      </c>
    </row>
    <row r="36" spans="3:7" x14ac:dyDescent="0.35">
      <c r="C36" s="23">
        <v>1</v>
      </c>
      <c r="D36" s="38">
        <v>7410</v>
      </c>
      <c r="E36" s="38">
        <v>3130</v>
      </c>
      <c r="F36" s="28">
        <f>H31</f>
        <v>3000</v>
      </c>
      <c r="G36" s="38" t="s">
        <v>57</v>
      </c>
    </row>
    <row r="37" spans="3:7" x14ac:dyDescent="0.35">
      <c r="C37" s="23">
        <v>2</v>
      </c>
      <c r="D37" s="38">
        <v>7415</v>
      </c>
      <c r="E37" s="38">
        <v>3370</v>
      </c>
      <c r="F37" s="28">
        <f>M31</f>
        <v>30</v>
      </c>
      <c r="G37" s="38" t="s">
        <v>58</v>
      </c>
    </row>
    <row r="38" spans="3:7" x14ac:dyDescent="0.35">
      <c r="C38" s="23">
        <v>3</v>
      </c>
      <c r="D38" s="38">
        <v>3130</v>
      </c>
      <c r="E38" s="38">
        <v>3320</v>
      </c>
      <c r="F38" s="28">
        <f>K31</f>
        <v>594</v>
      </c>
      <c r="G38" s="38" t="s">
        <v>59</v>
      </c>
    </row>
    <row r="39" spans="3:7" x14ac:dyDescent="0.35">
      <c r="C39" s="23">
        <v>4</v>
      </c>
      <c r="D39" s="38">
        <v>3130</v>
      </c>
      <c r="E39" s="38">
        <v>3370</v>
      </c>
      <c r="F39" s="28">
        <f>I31</f>
        <v>30</v>
      </c>
      <c r="G39" s="38" t="s">
        <v>60</v>
      </c>
    </row>
    <row r="40" spans="3:7" x14ac:dyDescent="0.35">
      <c r="C40" s="23">
        <v>5</v>
      </c>
      <c r="D40" s="38">
        <v>3130</v>
      </c>
      <c r="E40" s="38">
        <v>1210</v>
      </c>
      <c r="F40" s="28">
        <f>L31</f>
        <v>2376</v>
      </c>
      <c r="G40" s="38" t="s">
        <v>61</v>
      </c>
    </row>
    <row r="41" spans="3:7" x14ac:dyDescent="0.35">
      <c r="C41" s="23">
        <v>6</v>
      </c>
      <c r="D41" s="38">
        <v>3320</v>
      </c>
      <c r="E41" s="38">
        <v>1210</v>
      </c>
      <c r="F41" s="28">
        <f>K31</f>
        <v>594</v>
      </c>
      <c r="G41" s="38" t="s">
        <v>62</v>
      </c>
    </row>
    <row r="42" spans="3:7" x14ac:dyDescent="0.35">
      <c r="C42" s="23">
        <v>7</v>
      </c>
      <c r="D42" s="38">
        <v>3370</v>
      </c>
      <c r="E42" s="38">
        <v>1210</v>
      </c>
      <c r="F42" s="28">
        <f>I31+M31</f>
        <v>60</v>
      </c>
      <c r="G42" s="38" t="s">
        <v>63</v>
      </c>
    </row>
  </sheetData>
  <sheetProtection sheet="1" formatColumns="0" formatRows="0"/>
  <dataValidations count="2">
    <dataValidation type="list" allowBlank="1" sqref="D6:D30">
      <formula1>"კი,არა"</formula1>
      <formula2>0</formula2>
    </dataValidation>
    <dataValidation type="list" allowBlank="1" sqref="E6:E30">
      <formula1>MODES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5"/>
  <sheetViews>
    <sheetView zoomScaleNormal="100" workbookViewId="0">
      <selection activeCell="D6" sqref="D6"/>
    </sheetView>
  </sheetViews>
  <sheetFormatPr defaultColWidth="8.6328125" defaultRowHeight="14.5" x14ac:dyDescent="0.35"/>
  <cols>
    <col min="1" max="1" width="3" customWidth="1"/>
    <col min="2" max="2" width="44" customWidth="1"/>
    <col min="3" max="3" width="14" customWidth="1"/>
    <col min="4" max="4" width="60" customWidth="1"/>
  </cols>
  <sheetData>
    <row r="2" spans="2:4" ht="17" x14ac:dyDescent="0.4">
      <c r="B2" s="39" t="s">
        <v>64</v>
      </c>
    </row>
    <row r="4" spans="2:4" x14ac:dyDescent="0.35">
      <c r="B4" s="40" t="s">
        <v>65</v>
      </c>
      <c r="C4" s="41">
        <v>0.02</v>
      </c>
      <c r="D4" s="42" t="s">
        <v>66</v>
      </c>
    </row>
    <row r="5" spans="2:4" x14ac:dyDescent="0.35">
      <c r="B5" s="40" t="s">
        <v>67</v>
      </c>
      <c r="C5" s="41">
        <v>0.02</v>
      </c>
      <c r="D5" s="42" t="s">
        <v>68</v>
      </c>
    </row>
    <row r="6" spans="2:4" x14ac:dyDescent="0.35">
      <c r="B6" s="40" t="s">
        <v>25</v>
      </c>
      <c r="C6" s="41">
        <v>0.2</v>
      </c>
      <c r="D6" s="42" t="s">
        <v>69</v>
      </c>
    </row>
    <row r="9" spans="2:4" x14ac:dyDescent="0.35">
      <c r="B9" s="7" t="s">
        <v>70</v>
      </c>
    </row>
    <row r="10" spans="2:4" x14ac:dyDescent="0.35">
      <c r="B10" s="40" t="s">
        <v>4</v>
      </c>
    </row>
    <row r="11" spans="2:4" x14ac:dyDescent="0.35">
      <c r="B11" s="40" t="s">
        <v>45</v>
      </c>
    </row>
    <row r="12" spans="2:4" x14ac:dyDescent="0.35">
      <c r="B12" s="40" t="s">
        <v>48</v>
      </c>
    </row>
    <row r="14" spans="2:4" ht="30" customHeight="1" x14ac:dyDescent="0.35">
      <c r="B14" s="1" t="s">
        <v>71</v>
      </c>
      <c r="C14" s="1"/>
      <c r="D14" s="1"/>
    </row>
    <row r="15" spans="2:4" x14ac:dyDescent="0.35">
      <c r="B15" s="1"/>
      <c r="C15" s="1"/>
      <c r="D15" s="1"/>
    </row>
  </sheetData>
  <sheetProtection sheet="1" formatColumns="0" formatRows="0"/>
  <mergeCells count="1">
    <mergeCell ref="B14:D1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კალკულატორი</vt:lpstr>
      <vt:lpstr>უწყისი</vt:lpstr>
      <vt:lpstr>განაკვეთები</vt:lpstr>
      <vt:lpstr>MODE_BRUTO</vt:lpstr>
      <vt:lpstr>MODE_BUDGET</vt:lpstr>
      <vt:lpstr>MODE_NETO</vt:lpstr>
      <vt:lpstr>MODES</vt:lpstr>
      <vt:lpstr>PENS_DAM</vt:lpstr>
      <vt:lpstr>PENS_DAS</vt:lpstr>
      <vt:lpstr>SHEM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nazibrola iakobadze</cp:lastModifiedBy>
  <cp:revision>0</cp:revision>
  <dcterms:created xsi:type="dcterms:W3CDTF">2026-10-22T17:42:32Z</dcterms:created>
  <dcterms:modified xsi:type="dcterms:W3CDTF">2026-10-22T17:45:19Z</dcterms:modified>
  <dc:language>en-US</dc:language>
</cp:coreProperties>
</file>